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CSYNO\homes\Matthieu\Desktop win10\"/>
    </mc:Choice>
  </mc:AlternateContent>
  <bookViews>
    <workbookView xWindow="0" yWindow="0" windowWidth="30720" windowHeight="137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D24" i="1"/>
  <c r="D19" i="1"/>
  <c r="D8" i="1"/>
  <c r="D13" i="1" s="1"/>
  <c r="D27" i="1" s="1"/>
  <c r="D33" i="1" l="1"/>
  <c r="D36" i="1" s="1"/>
  <c r="D40" i="1" s="1"/>
</calcChain>
</file>

<file path=xl/sharedStrings.xml><?xml version="1.0" encoding="utf-8"?>
<sst xmlns="http://schemas.openxmlformats.org/spreadsheetml/2006/main" count="66" uniqueCount="56">
  <si>
    <t>Pistorsion NFB Calculator</t>
  </si>
  <si>
    <t>Calcul du gain d'une triode du déphaseur</t>
  </si>
  <si>
    <t>R21</t>
  </si>
  <si>
    <t>Kohms</t>
  </si>
  <si>
    <t>R23</t>
  </si>
  <si>
    <t>R25</t>
  </si>
  <si>
    <t>A = -µ x (Ra / 2(Ra+ra))</t>
  </si>
  <si>
    <t>Ra = R21 // (R23+R25)</t>
  </si>
  <si>
    <t>A =</t>
  </si>
  <si>
    <t>µ =</t>
  </si>
  <si>
    <t>ra =</t>
  </si>
  <si>
    <t xml:space="preserve">Pont diviseur de tension </t>
  </si>
  <si>
    <t>R23/R25</t>
  </si>
  <si>
    <t>R23 =</t>
  </si>
  <si>
    <t>R25 =</t>
  </si>
  <si>
    <t>1.</t>
  </si>
  <si>
    <t>2.</t>
  </si>
  <si>
    <t>3.</t>
  </si>
  <si>
    <t>4.</t>
  </si>
  <si>
    <t>5.</t>
  </si>
  <si>
    <t>mH</t>
  </si>
  <si>
    <t>6.</t>
  </si>
  <si>
    <t>dB</t>
  </si>
  <si>
    <t>7.</t>
  </si>
  <si>
    <t>ff</t>
  </si>
  <si>
    <t>Choix du feedback factor (ff)</t>
  </si>
  <si>
    <r>
      <t>Soit 10</t>
    </r>
    <r>
      <rPr>
        <vertAlign val="superscript"/>
        <sz val="11"/>
        <color theme="1"/>
        <rFont val="Calibri"/>
        <family val="2"/>
        <scheme val="minor"/>
      </rPr>
      <t xml:space="preserve">ff dB/20 </t>
    </r>
    <r>
      <rPr>
        <sz val="11"/>
        <color theme="1"/>
        <rFont val="Calibri"/>
        <family val="2"/>
        <scheme val="minor"/>
      </rPr>
      <t>=</t>
    </r>
  </si>
  <si>
    <t>Gain en tension du transformateur de sortie</t>
  </si>
  <si>
    <t>Gain en tension total boucle ouverte</t>
  </si>
  <si>
    <r>
      <t xml:space="preserve">Gain en tension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d'une anode</t>
    </r>
  </si>
  <si>
    <t>Equation Universelle du Feedback</t>
  </si>
  <si>
    <t>B =</t>
  </si>
  <si>
    <t>8.</t>
  </si>
  <si>
    <t>Détermination de la R de NFB (R19)</t>
  </si>
  <si>
    <t>R20 =</t>
  </si>
  <si>
    <t>R19 =</t>
  </si>
  <si>
    <t xml:space="preserve">9. </t>
  </si>
  <si>
    <t>Calcul du condensateur de présence (C20)</t>
  </si>
  <si>
    <t>Charge de la triode (Ra)</t>
  </si>
  <si>
    <r>
      <t>A</t>
    </r>
    <r>
      <rPr>
        <vertAlign val="subscript"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= R25/(R23+R25)</t>
    </r>
  </si>
  <si>
    <r>
      <t>A</t>
    </r>
    <r>
      <rPr>
        <vertAlign val="sub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= A x A</t>
    </r>
    <r>
      <rPr>
        <vertAlign val="subscript"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x A</t>
    </r>
    <r>
      <rPr>
        <vertAlign val="subscript"/>
        <sz val="11"/>
        <color theme="1"/>
        <rFont val="Calibri"/>
        <family val="2"/>
        <scheme val="minor"/>
      </rPr>
      <t>t</t>
    </r>
  </si>
  <si>
    <r>
      <t>A</t>
    </r>
    <r>
      <rPr>
        <vertAlign val="subscript"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=</t>
    </r>
  </si>
  <si>
    <t>Impédance Primaire</t>
  </si>
  <si>
    <t>Impédance Secondaire</t>
  </si>
  <si>
    <r>
      <t>A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 Racine carré (Impédance primaire/Impédance secondaire)</t>
    </r>
  </si>
  <si>
    <r>
      <t>A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</si>
  <si>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r>
      <t>A</t>
    </r>
    <r>
      <rPr>
        <vertAlign val="subscript"/>
        <sz val="11"/>
        <color theme="1"/>
        <rFont val="Calibri"/>
        <family val="2"/>
        <scheme val="minor"/>
      </rPr>
      <t>o</t>
    </r>
  </si>
  <si>
    <r>
      <t>B = [(A</t>
    </r>
    <r>
      <rPr>
        <vertAlign val="sub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/A</t>
    </r>
    <r>
      <rPr>
        <vertAlign val="subscript"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>)-1)/A</t>
    </r>
    <r>
      <rPr>
        <vertAlign val="sub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]</t>
    </r>
  </si>
  <si>
    <t>Fréquence à booster</t>
  </si>
  <si>
    <t>Hz</t>
  </si>
  <si>
    <t>F =</t>
  </si>
  <si>
    <t>Valeur du condensateur C20</t>
  </si>
  <si>
    <t xml:space="preserve">C20 = </t>
  </si>
  <si>
    <t>nF</t>
  </si>
  <si>
    <t>Pour une 12AX7 (µ =100 et ra = 65K)</t>
  </si>
  <si>
    <r>
      <t>soit (A</t>
    </r>
    <r>
      <rPr>
        <vertAlign val="sub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/A</t>
    </r>
    <r>
      <rPr>
        <vertAlign val="subscript"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</si>
</sst>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0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2" borderId="1" xfId="1" applyFont="1" applyBorder="1"/>
    <xf numFmtId="1" fontId="3" fillId="0" borderId="0" xfId="0" applyNumberFormat="1" applyFont="1" applyBorder="1"/>
    <xf numFmtId="168" fontId="3" fillId="0" borderId="0" xfId="0" applyNumberFormat="1" applyFont="1" applyBorder="1"/>
    <xf numFmtId="2" fontId="3" fillId="0" borderId="0" xfId="0" applyNumberFormat="1" applyFont="1" applyBorder="1"/>
    <xf numFmtId="0" fontId="3" fillId="0" borderId="0" xfId="0" applyFont="1" applyBorder="1"/>
    <xf numFmtId="0" fontId="0" fillId="0" borderId="7" xfId="0" applyBorder="1"/>
    <xf numFmtId="0" fontId="0" fillId="0" borderId="8" xfId="0" applyBorder="1"/>
    <xf numFmtId="1" fontId="3" fillId="0" borderId="8" xfId="0" applyNumberFormat="1" applyFont="1" applyBorder="1"/>
    <xf numFmtId="0" fontId="0" fillId="0" borderId="9" xfId="0" applyBorder="1"/>
    <xf numFmtId="0" fontId="2" fillId="0" borderId="0" xfId="0" applyFont="1" applyBorder="1"/>
    <xf numFmtId="0" fontId="0" fillId="3" borderId="0" xfId="0" applyFill="1" applyBorder="1"/>
    <xf numFmtId="0" fontId="0" fillId="0" borderId="2" xfId="0" applyBorder="1"/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0" fillId="0" borderId="0" xfId="0" applyFill="1" applyBorder="1"/>
    <xf numFmtId="49" fontId="0" fillId="0" borderId="0" xfId="0" applyNumberFormat="1" applyBorder="1"/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22289</xdr:colOff>
      <xdr:row>1</xdr:row>
      <xdr:rowOff>45720</xdr:rowOff>
    </xdr:from>
    <xdr:to>
      <xdr:col>14</xdr:col>
      <xdr:colOff>785709</xdr:colOff>
      <xdr:row>40</xdr:row>
      <xdr:rowOff>160020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8869" y="312420"/>
          <a:ext cx="7895740" cy="7368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="80" zoomScaleNormal="80" workbookViewId="0">
      <selection activeCell="D40" sqref="D40"/>
    </sheetView>
  </sheetViews>
  <sheetFormatPr baseColWidth="10" defaultRowHeight="14.4" x14ac:dyDescent="0.3"/>
  <cols>
    <col min="1" max="1" width="3.44140625" customWidth="1"/>
    <col min="2" max="2" width="55" bestFit="1" customWidth="1"/>
    <col min="3" max="3" width="19" bestFit="1" customWidth="1"/>
    <col min="4" max="4" width="12" bestFit="1" customWidth="1"/>
  </cols>
  <sheetData>
    <row r="1" spans="1:15" ht="28.8" x14ac:dyDescent="0.55000000000000004">
      <c r="A1" s="15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5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</row>
    <row r="4" spans="1:15" x14ac:dyDescent="0.3">
      <c r="A4" s="1"/>
      <c r="B4" s="13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</row>
    <row r="5" spans="1:15" x14ac:dyDescent="0.3">
      <c r="A5" s="1" t="s">
        <v>15</v>
      </c>
      <c r="B5" s="14" t="s">
        <v>38</v>
      </c>
      <c r="C5" s="2" t="s">
        <v>2</v>
      </c>
      <c r="D5" s="4">
        <v>82</v>
      </c>
      <c r="E5" s="2" t="s">
        <v>3</v>
      </c>
      <c r="F5" s="2"/>
      <c r="G5" s="2"/>
      <c r="H5" s="2"/>
      <c r="I5" s="2"/>
      <c r="J5" s="2"/>
      <c r="K5" s="2"/>
      <c r="L5" s="2"/>
      <c r="M5" s="2"/>
      <c r="N5" s="2"/>
      <c r="O5" s="3"/>
    </row>
    <row r="6" spans="1:15" x14ac:dyDescent="0.3">
      <c r="A6" s="1"/>
      <c r="B6" s="2"/>
      <c r="C6" s="2" t="s">
        <v>4</v>
      </c>
      <c r="D6" s="4">
        <v>220</v>
      </c>
      <c r="E6" s="2" t="s">
        <v>3</v>
      </c>
      <c r="F6" s="2"/>
      <c r="G6" s="2"/>
      <c r="H6" s="2"/>
      <c r="I6" s="2"/>
      <c r="J6" s="2"/>
      <c r="K6" s="2"/>
      <c r="L6" s="2"/>
      <c r="M6" s="2"/>
      <c r="N6" s="2"/>
      <c r="O6" s="3"/>
    </row>
    <row r="7" spans="1:15" x14ac:dyDescent="0.3">
      <c r="A7" s="1"/>
      <c r="B7" s="2"/>
      <c r="C7" s="2" t="s">
        <v>5</v>
      </c>
      <c r="D7" s="4">
        <v>47</v>
      </c>
      <c r="E7" s="2" t="s">
        <v>3</v>
      </c>
      <c r="F7" s="2"/>
      <c r="G7" s="2"/>
      <c r="H7" s="2"/>
      <c r="I7" s="2"/>
      <c r="J7" s="2"/>
      <c r="K7" s="2"/>
      <c r="L7" s="2"/>
      <c r="M7" s="2"/>
      <c r="N7" s="2"/>
      <c r="O7" s="3"/>
    </row>
    <row r="8" spans="1:15" x14ac:dyDescent="0.3">
      <c r="A8" s="1"/>
      <c r="B8" s="2"/>
      <c r="C8" s="2" t="s">
        <v>7</v>
      </c>
      <c r="D8" s="5">
        <f>(D5*(D6+D7))/(D5+(D6+D7))</f>
        <v>62.733524355300858</v>
      </c>
      <c r="E8" s="2" t="s">
        <v>3</v>
      </c>
      <c r="F8" s="2"/>
      <c r="G8" s="2"/>
      <c r="H8" s="2"/>
      <c r="I8" s="2"/>
      <c r="J8" s="2"/>
      <c r="K8" s="2"/>
      <c r="L8" s="2"/>
      <c r="M8" s="2"/>
      <c r="N8" s="2"/>
      <c r="O8" s="3"/>
    </row>
    <row r="9" spans="1:15" x14ac:dyDescent="0.3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3"/>
    </row>
    <row r="10" spans="1:15" x14ac:dyDescent="0.3">
      <c r="A10" s="1" t="s">
        <v>16</v>
      </c>
      <c r="B10" s="14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3"/>
    </row>
    <row r="11" spans="1:15" x14ac:dyDescent="0.3">
      <c r="A11" s="1"/>
      <c r="B11" s="2" t="s">
        <v>54</v>
      </c>
      <c r="C11" s="2" t="s">
        <v>9</v>
      </c>
      <c r="D11" s="4">
        <v>100</v>
      </c>
      <c r="E11" s="2" t="s">
        <v>3</v>
      </c>
      <c r="F11" s="2"/>
      <c r="G11" s="2"/>
      <c r="H11" s="2"/>
      <c r="I11" s="2"/>
      <c r="J11" s="2"/>
      <c r="K11" s="2"/>
      <c r="L11" s="2"/>
      <c r="M11" s="2"/>
      <c r="N11" s="2"/>
      <c r="O11" s="3"/>
    </row>
    <row r="12" spans="1:15" x14ac:dyDescent="0.3">
      <c r="A12" s="1"/>
      <c r="B12" s="2"/>
      <c r="C12" s="2" t="s">
        <v>10</v>
      </c>
      <c r="D12" s="4">
        <v>65</v>
      </c>
      <c r="E12" s="2" t="s">
        <v>3</v>
      </c>
      <c r="F12" s="2"/>
      <c r="G12" s="2"/>
      <c r="H12" s="2"/>
      <c r="I12" s="2"/>
      <c r="J12" s="2"/>
      <c r="K12" s="2"/>
      <c r="L12" s="2"/>
      <c r="M12" s="2"/>
      <c r="N12" s="2"/>
      <c r="O12" s="3"/>
    </row>
    <row r="13" spans="1:15" x14ac:dyDescent="0.3">
      <c r="A13" s="1"/>
      <c r="B13" s="2" t="s">
        <v>6</v>
      </c>
      <c r="C13" s="2" t="s">
        <v>8</v>
      </c>
      <c r="D13" s="6">
        <f>-D11*(D8/(2*(D8+D12)))</f>
        <v>-24.556405482402027</v>
      </c>
      <c r="F13" s="2"/>
      <c r="G13" s="2"/>
      <c r="H13" s="2"/>
      <c r="I13" s="2"/>
      <c r="J13" s="2"/>
      <c r="K13" s="2"/>
      <c r="L13" s="2"/>
      <c r="M13" s="2"/>
      <c r="N13" s="2"/>
      <c r="O13" s="3"/>
    </row>
    <row r="14" spans="1:1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3"/>
    </row>
    <row r="15" spans="1:1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3"/>
    </row>
    <row r="16" spans="1:15" x14ac:dyDescent="0.3">
      <c r="A16" s="1" t="s">
        <v>17</v>
      </c>
      <c r="B16" s="14" t="s">
        <v>11</v>
      </c>
      <c r="C16" s="2" t="s">
        <v>12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3"/>
    </row>
    <row r="17" spans="1:15" x14ac:dyDescent="0.3">
      <c r="A17" s="1"/>
      <c r="B17" s="2"/>
      <c r="C17" s="2" t="s">
        <v>13</v>
      </c>
      <c r="D17" s="4">
        <v>220</v>
      </c>
      <c r="E17" s="2" t="s">
        <v>3</v>
      </c>
      <c r="F17" s="2"/>
      <c r="G17" s="2"/>
      <c r="H17" s="2"/>
      <c r="I17" s="2"/>
      <c r="J17" s="2"/>
      <c r="K17" s="2"/>
      <c r="L17" s="2"/>
      <c r="M17" s="2"/>
      <c r="N17" s="2"/>
      <c r="O17" s="3"/>
    </row>
    <row r="18" spans="1:15" ht="15.6" x14ac:dyDescent="0.35">
      <c r="A18" s="1"/>
      <c r="B18" s="2" t="s">
        <v>39</v>
      </c>
      <c r="C18" s="2" t="s">
        <v>14</v>
      </c>
      <c r="D18" s="4">
        <v>47</v>
      </c>
      <c r="E18" s="2" t="s">
        <v>3</v>
      </c>
      <c r="F18" s="2"/>
      <c r="G18" s="2"/>
      <c r="H18" s="2"/>
      <c r="I18" s="2"/>
      <c r="J18" s="2"/>
      <c r="K18" s="2"/>
      <c r="L18" s="2"/>
      <c r="M18" s="2"/>
      <c r="N18" s="2"/>
      <c r="O18" s="3"/>
    </row>
    <row r="19" spans="1:15" ht="15.6" x14ac:dyDescent="0.35">
      <c r="A19" s="1"/>
      <c r="B19" s="2"/>
      <c r="C19" s="2" t="s">
        <v>41</v>
      </c>
      <c r="D19" s="7">
        <f>D18/(D17+D18)</f>
        <v>0.17602996254681649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3"/>
    </row>
    <row r="20" spans="1:1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3"/>
    </row>
    <row r="21" spans="1:15" x14ac:dyDescent="0.3">
      <c r="A21" s="1" t="s">
        <v>18</v>
      </c>
      <c r="B21" s="14" t="s">
        <v>27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</row>
    <row r="22" spans="1:15" ht="15.6" x14ac:dyDescent="0.35">
      <c r="A22" s="1"/>
      <c r="B22" s="2" t="s">
        <v>44</v>
      </c>
      <c r="C22" s="2" t="s">
        <v>42</v>
      </c>
      <c r="D22" s="4">
        <v>2600</v>
      </c>
      <c r="E22" s="2" t="s">
        <v>20</v>
      </c>
      <c r="F22" s="2"/>
      <c r="G22" s="2"/>
      <c r="H22" s="2"/>
      <c r="I22" s="2"/>
      <c r="J22" s="2"/>
      <c r="K22" s="2"/>
      <c r="L22" s="2"/>
      <c r="M22" s="2"/>
      <c r="N22" s="2"/>
      <c r="O22" s="3"/>
    </row>
    <row r="23" spans="1:15" x14ac:dyDescent="0.3">
      <c r="A23" s="1"/>
      <c r="B23" s="2"/>
      <c r="C23" s="2" t="s">
        <v>43</v>
      </c>
      <c r="D23" s="4">
        <v>2600</v>
      </c>
      <c r="E23" s="2" t="s">
        <v>20</v>
      </c>
      <c r="F23" s="2"/>
      <c r="G23" s="2"/>
      <c r="H23" s="2"/>
      <c r="I23" s="2"/>
      <c r="J23" s="2"/>
      <c r="K23" s="2"/>
      <c r="L23" s="2"/>
      <c r="M23" s="2"/>
      <c r="N23" s="2"/>
      <c r="O23" s="3"/>
    </row>
    <row r="24" spans="1:15" ht="15.6" x14ac:dyDescent="0.35">
      <c r="A24" s="1"/>
      <c r="B24" s="2"/>
      <c r="C24" s="2" t="s">
        <v>45</v>
      </c>
      <c r="D24" s="8">
        <f>SQRT(D22/D23)</f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</row>
    <row r="25" spans="1:15" x14ac:dyDescent="0.3">
      <c r="A25" s="1"/>
      <c r="B25" s="2"/>
      <c r="C25" s="2"/>
      <c r="D25" s="8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</row>
    <row r="26" spans="1:15" x14ac:dyDescent="0.3">
      <c r="A26" s="1" t="s">
        <v>19</v>
      </c>
      <c r="B26" s="14" t="s">
        <v>28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</row>
    <row r="27" spans="1:15" ht="15.6" x14ac:dyDescent="0.35">
      <c r="A27" s="1"/>
      <c r="B27" s="2" t="s">
        <v>40</v>
      </c>
      <c r="C27" s="2" t="s">
        <v>46</v>
      </c>
      <c r="D27" s="7">
        <f>ABS(D13*D19*D24)</f>
        <v>4.3226631373516682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</row>
    <row r="28" spans="1:15" x14ac:dyDescent="0.3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</row>
    <row r="29" spans="1:15" x14ac:dyDescent="0.3">
      <c r="A29" s="1" t="s">
        <v>21</v>
      </c>
      <c r="B29" s="14" t="s">
        <v>25</v>
      </c>
      <c r="C29" s="2" t="s">
        <v>24</v>
      </c>
      <c r="D29" s="4">
        <v>8</v>
      </c>
      <c r="E29" s="2" t="s">
        <v>22</v>
      </c>
      <c r="F29" s="2"/>
      <c r="G29" s="2"/>
      <c r="H29" s="2"/>
      <c r="I29" s="2"/>
      <c r="J29" s="2"/>
      <c r="K29" s="2"/>
      <c r="L29" s="2"/>
      <c r="M29" s="2"/>
      <c r="N29" s="2"/>
      <c r="O29" s="3"/>
    </row>
    <row r="30" spans="1:15" ht="16.8" x14ac:dyDescent="0.35">
      <c r="A30" s="1"/>
      <c r="B30" s="2"/>
      <c r="C30" s="2" t="s">
        <v>26</v>
      </c>
      <c r="D30" s="7">
        <f>10^(D29/20)</f>
        <v>2.5118864315095806</v>
      </c>
      <c r="E30" s="19" t="s">
        <v>55</v>
      </c>
      <c r="F30" s="2"/>
      <c r="G30" s="2"/>
      <c r="H30" s="2"/>
      <c r="I30" s="2"/>
      <c r="J30" s="2"/>
      <c r="K30" s="2"/>
      <c r="L30" s="2"/>
      <c r="M30" s="2"/>
      <c r="N30" s="2"/>
      <c r="O30" s="3"/>
    </row>
    <row r="31" spans="1:15" x14ac:dyDescent="0.3">
      <c r="A31" s="1"/>
      <c r="B31" s="2"/>
      <c r="C31" s="18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</row>
    <row r="32" spans="1:15" x14ac:dyDescent="0.3">
      <c r="A32" s="1" t="s">
        <v>23</v>
      </c>
      <c r="B32" s="14" t="s">
        <v>30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3"/>
    </row>
    <row r="33" spans="1:15" ht="15.6" x14ac:dyDescent="0.35">
      <c r="A33" s="1"/>
      <c r="B33" s="2" t="s">
        <v>47</v>
      </c>
      <c r="C33" s="2" t="s">
        <v>31</v>
      </c>
      <c r="D33" s="7">
        <f>((D30-1)/D27)</f>
        <v>0.34975809668015356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3"/>
    </row>
    <row r="34" spans="1:15" x14ac:dyDescent="0.3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"/>
    </row>
    <row r="35" spans="1:15" x14ac:dyDescent="0.3">
      <c r="A35" s="1" t="s">
        <v>32</v>
      </c>
      <c r="B35" s="14" t="s">
        <v>33</v>
      </c>
      <c r="C35" s="2" t="s">
        <v>34</v>
      </c>
      <c r="D35" s="4">
        <v>10</v>
      </c>
      <c r="E35" s="2" t="s">
        <v>3</v>
      </c>
      <c r="F35" s="2"/>
      <c r="G35" s="2"/>
      <c r="H35" s="2"/>
      <c r="I35" s="2"/>
      <c r="J35" s="2"/>
      <c r="K35" s="2"/>
      <c r="L35" s="2"/>
      <c r="M35" s="2"/>
      <c r="N35" s="2"/>
      <c r="O35" s="3"/>
    </row>
    <row r="36" spans="1:15" x14ac:dyDescent="0.3">
      <c r="A36" s="1"/>
      <c r="B36" s="2"/>
      <c r="C36" s="2" t="s">
        <v>35</v>
      </c>
      <c r="D36" s="7">
        <f>(D35/D33)-D35</f>
        <v>18.59118943898185</v>
      </c>
      <c r="E36" s="2" t="s">
        <v>3</v>
      </c>
      <c r="F36" s="2"/>
      <c r="G36" s="2"/>
      <c r="H36" s="2"/>
      <c r="I36" s="2"/>
      <c r="J36" s="2"/>
      <c r="K36" s="2"/>
      <c r="L36" s="2"/>
      <c r="M36" s="2"/>
      <c r="N36" s="2"/>
      <c r="O36" s="3"/>
    </row>
    <row r="37" spans="1:15" x14ac:dyDescent="0.3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3"/>
    </row>
    <row r="38" spans="1:15" x14ac:dyDescent="0.3">
      <c r="A38" s="1" t="s">
        <v>36</v>
      </c>
      <c r="B38" s="14" t="s">
        <v>37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3"/>
    </row>
    <row r="39" spans="1:15" x14ac:dyDescent="0.3">
      <c r="A39" s="1"/>
      <c r="B39" s="2" t="s">
        <v>48</v>
      </c>
      <c r="C39" s="2" t="s">
        <v>50</v>
      </c>
      <c r="D39" s="4">
        <v>360</v>
      </c>
      <c r="E39" s="2" t="s">
        <v>49</v>
      </c>
      <c r="F39" s="2"/>
      <c r="G39" s="2"/>
      <c r="H39" s="2"/>
      <c r="I39" s="2"/>
      <c r="J39" s="2"/>
      <c r="K39" s="2"/>
      <c r="L39" s="2"/>
      <c r="M39" s="2"/>
      <c r="N39" s="2"/>
      <c r="O39" s="3"/>
    </row>
    <row r="40" spans="1:15" x14ac:dyDescent="0.3">
      <c r="A40" s="1"/>
      <c r="B40" s="2" t="s">
        <v>51</v>
      </c>
      <c r="C40" s="2" t="s">
        <v>52</v>
      </c>
      <c r="D40" s="5">
        <f>(1/(2*3.1415926*D39*((D36*1000)*(D35*1000))/(D36*1000+D35*1000)))*1000000000</f>
        <v>67.989631155476957</v>
      </c>
      <c r="E40" s="2" t="s">
        <v>53</v>
      </c>
      <c r="F40" s="2"/>
      <c r="G40" s="2"/>
      <c r="H40" s="2"/>
      <c r="I40" s="2"/>
      <c r="J40" s="2"/>
      <c r="K40" s="2"/>
      <c r="L40" s="2"/>
      <c r="M40" s="2"/>
      <c r="N40" s="2"/>
      <c r="O40" s="3"/>
    </row>
    <row r="41" spans="1:15" ht="15" thickBot="1" x14ac:dyDescent="0.35">
      <c r="A41" s="9"/>
      <c r="B41" s="10"/>
      <c r="C41" s="10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2"/>
    </row>
  </sheetData>
  <mergeCells count="1">
    <mergeCell ref="B1:O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2020-05-17T09:43:27Z</dcterms:created>
  <dcterms:modified xsi:type="dcterms:W3CDTF">2020-05-18T20:08:41Z</dcterms:modified>
</cp:coreProperties>
</file>